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135" windowHeight="9420" activeTab="1"/>
  </bookViews>
  <sheets>
    <sheet name="05.11.2014" sheetId="1" r:id="rId1"/>
    <sheet name="13.06.14" sheetId="2" r:id="rId2"/>
  </sheets>
  <definedNames/>
  <calcPr fullCalcOnLoad="1"/>
</workbook>
</file>

<file path=xl/sharedStrings.xml><?xml version="1.0" encoding="utf-8"?>
<sst xmlns="http://schemas.openxmlformats.org/spreadsheetml/2006/main" count="170" uniqueCount="86">
  <si>
    <t>Targoviste</t>
  </si>
  <si>
    <t>Pucioasa</t>
  </si>
  <si>
    <t xml:space="preserve">Moreni </t>
  </si>
  <si>
    <t xml:space="preserve">Gaesti </t>
  </si>
  <si>
    <t xml:space="preserve">Specialitatea </t>
  </si>
  <si>
    <t xml:space="preserve">Targoviste </t>
  </si>
  <si>
    <t xml:space="preserve">medici </t>
  </si>
  <si>
    <t>norme</t>
  </si>
  <si>
    <t>total</t>
  </si>
  <si>
    <t>Gaesti</t>
  </si>
  <si>
    <t>cardiologie</t>
  </si>
  <si>
    <t xml:space="preserve">TOTAL </t>
  </si>
  <si>
    <t xml:space="preserve">                                 SITUATIE PRIVIND NUMARUL DE NORME SI NUMARUL DE MEDICI  </t>
  </si>
  <si>
    <t>(PROGRAM 35 DE ORE )</t>
  </si>
  <si>
    <t>Intocmit</t>
  </si>
  <si>
    <t xml:space="preserve">Medicina interna </t>
  </si>
  <si>
    <t>Chirurgie generala</t>
  </si>
  <si>
    <t>Ortopedie pediatrica</t>
  </si>
  <si>
    <t xml:space="preserve">Chirurgie pediatrica </t>
  </si>
  <si>
    <t xml:space="preserve">Chirurgie toracica </t>
  </si>
  <si>
    <t>Dermatologie</t>
  </si>
  <si>
    <t>Psihiatrie</t>
  </si>
  <si>
    <t>Psihiatrie pediatrica</t>
  </si>
  <si>
    <t>Pediatrie</t>
  </si>
  <si>
    <t>Oncologie</t>
  </si>
  <si>
    <t>Obstetrica ginecologie</t>
  </si>
  <si>
    <t>Boli infectioase</t>
  </si>
  <si>
    <t>Cardiologie</t>
  </si>
  <si>
    <t xml:space="preserve">Boli endocrine </t>
  </si>
  <si>
    <t xml:space="preserve">Hematologie </t>
  </si>
  <si>
    <t>Gastroeterologie</t>
  </si>
  <si>
    <t xml:space="preserve">Neurologie </t>
  </si>
  <si>
    <t xml:space="preserve">Neurologie  pediatrica  </t>
  </si>
  <si>
    <t>Oftalmologie</t>
  </si>
  <si>
    <t>Otorinolaringologie</t>
  </si>
  <si>
    <t>Ortopedie si traumatologie</t>
  </si>
  <si>
    <t>Pneumologie</t>
  </si>
  <si>
    <t>Urologie</t>
  </si>
  <si>
    <t xml:space="preserve">Nefrologie </t>
  </si>
  <si>
    <t xml:space="preserve">Diabet zaharat, nutritie si boli metabolice </t>
  </si>
  <si>
    <t>Chirurgie plastica</t>
  </si>
  <si>
    <t>medici</t>
  </si>
  <si>
    <t xml:space="preserve">ortopedia pediatrica </t>
  </si>
  <si>
    <t xml:space="preserve">reumatologie </t>
  </si>
  <si>
    <t>neurologie</t>
  </si>
  <si>
    <t>urologie</t>
  </si>
  <si>
    <t>reumatologie</t>
  </si>
  <si>
    <t xml:space="preserve">psihiatrie </t>
  </si>
  <si>
    <t xml:space="preserve">geriatrie si gerontologie </t>
  </si>
  <si>
    <t xml:space="preserve">Zona  TARGOVISTE </t>
  </si>
  <si>
    <t xml:space="preserve">Zona  PUCIOASA </t>
  </si>
  <si>
    <t>Zona GAESTI</t>
  </si>
  <si>
    <t>Zona MORENI</t>
  </si>
  <si>
    <t xml:space="preserve">Zona Voinesti Runcu </t>
  </si>
  <si>
    <t xml:space="preserve">medicina interna </t>
  </si>
  <si>
    <t xml:space="preserve">pediatrie </t>
  </si>
  <si>
    <t xml:space="preserve">otorinolaringologie </t>
  </si>
  <si>
    <t xml:space="preserve">dr Alexandra Stan </t>
  </si>
  <si>
    <t xml:space="preserve">chirurgie pediatrica   </t>
  </si>
  <si>
    <t xml:space="preserve">cardiologie </t>
  </si>
  <si>
    <t xml:space="preserve">neurologie </t>
  </si>
  <si>
    <t>obstetrica ginecologie</t>
  </si>
  <si>
    <t>ec.Negulescu D.</t>
  </si>
  <si>
    <t xml:space="preserve">Zona Titu </t>
  </si>
  <si>
    <t xml:space="preserve">alergologie si imunologie clinica </t>
  </si>
  <si>
    <t>Titu</t>
  </si>
  <si>
    <t xml:space="preserve">Reumatologie </t>
  </si>
  <si>
    <t xml:space="preserve">Alergologie </t>
  </si>
  <si>
    <t>Geriatrie</t>
  </si>
  <si>
    <t>necesar</t>
  </si>
  <si>
    <t>necasar</t>
  </si>
  <si>
    <t xml:space="preserve">obstetrica  ginecologie    </t>
  </si>
  <si>
    <t xml:space="preserve"> </t>
  </si>
  <si>
    <t xml:space="preserve">medicina interna  </t>
  </si>
  <si>
    <t xml:space="preserve">otorinolaringologie  </t>
  </si>
  <si>
    <t>oftalmologie</t>
  </si>
  <si>
    <t>pediatrie</t>
  </si>
  <si>
    <t xml:space="preserve">obstetrica ginecologie </t>
  </si>
  <si>
    <t>diabet zaharat ,nutritie si boli metabolice si oncologie</t>
  </si>
  <si>
    <t>13,06,2014</t>
  </si>
  <si>
    <t>ec Negulescu Diana</t>
  </si>
  <si>
    <t xml:space="preserve">Presedinte director general </t>
  </si>
  <si>
    <t>Zone deficitare 2014  :</t>
  </si>
  <si>
    <t>Presedinte -director general</t>
  </si>
  <si>
    <t xml:space="preserve">gastroenterologie </t>
  </si>
  <si>
    <t xml:space="preserve"> IN CONTRACT CU CAS DAMBOVITA IN ASISTENTA AMBULATORIE DE SPECIALITATE  PENTRU SPECIALITATI   CLINICE2014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</si>
</sst>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"/>
    <numFmt numFmtId="173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173" fontId="0" fillId="0" borderId="1" xfId="0" applyNumberFormat="1" applyBorder="1" applyAlignment="1">
      <alignment/>
    </xf>
    <xf numFmtId="173" fontId="2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73" fontId="0" fillId="0" borderId="1" xfId="0" applyNumberForma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workbookViewId="0" topLeftCell="A1">
      <selection activeCell="K37" sqref="K37"/>
    </sheetView>
  </sheetViews>
  <sheetFormatPr defaultColWidth="9.140625" defaultRowHeight="12.75"/>
  <cols>
    <col min="1" max="1" width="17.7109375" style="0" customWidth="1"/>
    <col min="2" max="2" width="7.28125" style="0" customWidth="1"/>
    <col min="3" max="3" width="6.28125" style="0" customWidth="1"/>
    <col min="4" max="4" width="4.8515625" style="0" customWidth="1"/>
    <col min="5" max="5" width="5.28125" style="0" customWidth="1"/>
    <col min="6" max="6" width="6.140625" style="0" customWidth="1"/>
    <col min="7" max="7" width="5.7109375" style="0" customWidth="1"/>
    <col min="8" max="8" width="6.00390625" style="0" customWidth="1"/>
    <col min="9" max="9" width="5.8515625" style="0" customWidth="1"/>
    <col min="10" max="10" width="6.140625" style="0" customWidth="1"/>
    <col min="11" max="11" width="6.421875" style="0" customWidth="1"/>
    <col min="12" max="12" width="7.28125" style="0" customWidth="1"/>
    <col min="13" max="13" width="6.140625" style="0" customWidth="1"/>
    <col min="14" max="15" width="6.28125" style="0" customWidth="1"/>
  </cols>
  <sheetData>
    <row r="1" spans="2:17" ht="12.75">
      <c r="B1" s="3" t="s">
        <v>12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6" ht="12.75">
      <c r="A2" s="3" t="s">
        <v>85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ht="12.75">
      <c r="A3" s="6" t="s">
        <v>4</v>
      </c>
      <c r="B3" s="6" t="s">
        <v>5</v>
      </c>
      <c r="C3" s="6" t="s">
        <v>0</v>
      </c>
      <c r="D3" s="6" t="s">
        <v>1</v>
      </c>
      <c r="E3" s="6" t="s">
        <v>1</v>
      </c>
      <c r="F3" s="6" t="s">
        <v>2</v>
      </c>
      <c r="G3" s="6" t="s">
        <v>2</v>
      </c>
      <c r="H3" s="6" t="s">
        <v>9</v>
      </c>
      <c r="I3" s="6" t="s">
        <v>3</v>
      </c>
      <c r="J3" s="6" t="s">
        <v>65</v>
      </c>
      <c r="K3" s="6" t="s">
        <v>65</v>
      </c>
      <c r="L3" s="6" t="s">
        <v>8</v>
      </c>
      <c r="M3" s="6" t="s">
        <v>8</v>
      </c>
      <c r="N3" s="6" t="s">
        <v>69</v>
      </c>
      <c r="O3" s="6" t="s">
        <v>70</v>
      </c>
      <c r="P3" s="10"/>
      <c r="Q3" s="10"/>
    </row>
    <row r="4" spans="1:17" ht="12.75">
      <c r="A4" s="6"/>
      <c r="B4" s="6" t="s">
        <v>41</v>
      </c>
      <c r="C4" s="6" t="s">
        <v>7</v>
      </c>
      <c r="D4" s="6" t="s">
        <v>6</v>
      </c>
      <c r="E4" s="6" t="s">
        <v>7</v>
      </c>
      <c r="F4" s="6" t="s">
        <v>6</v>
      </c>
      <c r="G4" s="6" t="s">
        <v>7</v>
      </c>
      <c r="H4" s="6" t="s">
        <v>6</v>
      </c>
      <c r="I4" s="6" t="s">
        <v>7</v>
      </c>
      <c r="J4" s="6" t="s">
        <v>6</v>
      </c>
      <c r="K4" s="6" t="s">
        <v>7</v>
      </c>
      <c r="L4" s="6" t="s">
        <v>6</v>
      </c>
      <c r="M4" s="6" t="s">
        <v>7</v>
      </c>
      <c r="N4" s="6" t="s">
        <v>6</v>
      </c>
      <c r="O4" s="6" t="s">
        <v>7</v>
      </c>
      <c r="P4" s="10"/>
      <c r="Q4" s="10"/>
    </row>
    <row r="5" spans="1:17" ht="12.75">
      <c r="A5" s="8" t="s">
        <v>67</v>
      </c>
      <c r="B5" s="8">
        <v>1</v>
      </c>
      <c r="C5" s="8">
        <v>0.5</v>
      </c>
      <c r="D5" s="8"/>
      <c r="E5" s="8"/>
      <c r="F5" s="8"/>
      <c r="G5" s="8"/>
      <c r="H5" s="8"/>
      <c r="I5" s="8"/>
      <c r="J5" s="8"/>
      <c r="K5" s="8"/>
      <c r="L5" s="4">
        <f aca="true" t="shared" si="0" ref="L5:M33">B5+D5+F5+H5</f>
        <v>1</v>
      </c>
      <c r="M5" s="4">
        <f t="shared" si="0"/>
        <v>0.5</v>
      </c>
      <c r="N5" s="4">
        <v>2</v>
      </c>
      <c r="O5" s="4">
        <v>2</v>
      </c>
      <c r="P5" s="11"/>
      <c r="Q5" s="11"/>
    </row>
    <row r="6" spans="1:17" ht="12.75">
      <c r="A6" s="8" t="s">
        <v>40</v>
      </c>
      <c r="B6" s="8">
        <f>1</f>
        <v>1</v>
      </c>
      <c r="C6" s="8">
        <v>0.5</v>
      </c>
      <c r="D6" s="8"/>
      <c r="E6" s="8"/>
      <c r="F6" s="8"/>
      <c r="G6" s="8"/>
      <c r="H6" s="8"/>
      <c r="I6" s="8"/>
      <c r="J6" s="8"/>
      <c r="K6" s="8"/>
      <c r="L6" s="4">
        <f t="shared" si="0"/>
        <v>1</v>
      </c>
      <c r="M6" s="4">
        <f t="shared" si="0"/>
        <v>0.5</v>
      </c>
      <c r="N6" s="4">
        <v>2</v>
      </c>
      <c r="O6" s="4">
        <v>2</v>
      </c>
      <c r="P6" s="11"/>
      <c r="Q6" s="11"/>
    </row>
    <row r="7" spans="1:17" ht="12.75">
      <c r="A7" s="1" t="s">
        <v>15</v>
      </c>
      <c r="B7" s="4">
        <v>14</v>
      </c>
      <c r="C7" s="4">
        <v>7</v>
      </c>
      <c r="D7" s="4">
        <f>4+1</f>
        <v>5</v>
      </c>
      <c r="E7" s="4">
        <f>1+1</f>
        <v>2</v>
      </c>
      <c r="F7" s="4">
        <f>3</f>
        <v>3</v>
      </c>
      <c r="G7" s="4">
        <f>1</f>
        <v>1</v>
      </c>
      <c r="H7" s="4">
        <v>2</v>
      </c>
      <c r="I7" s="4">
        <v>1</v>
      </c>
      <c r="J7" s="4"/>
      <c r="K7" s="4"/>
      <c r="L7" s="4">
        <v>23</v>
      </c>
      <c r="M7" s="4">
        <v>10.5</v>
      </c>
      <c r="N7" s="4">
        <f>25+1</f>
        <v>26</v>
      </c>
      <c r="O7" s="4">
        <f>13+2</f>
        <v>15</v>
      </c>
      <c r="P7" s="12"/>
      <c r="Q7" s="12"/>
    </row>
    <row r="8" spans="1:17" ht="12.75">
      <c r="A8" s="1" t="s">
        <v>16</v>
      </c>
      <c r="B8" s="4">
        <v>7</v>
      </c>
      <c r="C8" s="4">
        <v>2</v>
      </c>
      <c r="D8" s="4">
        <f>1</f>
        <v>1</v>
      </c>
      <c r="E8" s="4">
        <f>1</f>
        <v>1</v>
      </c>
      <c r="F8" s="4">
        <v>4</v>
      </c>
      <c r="G8" s="4">
        <v>2</v>
      </c>
      <c r="H8" s="4">
        <v>2</v>
      </c>
      <c r="I8" s="4">
        <v>1.5</v>
      </c>
      <c r="J8" s="4"/>
      <c r="K8" s="4"/>
      <c r="L8" s="4">
        <f t="shared" si="0"/>
        <v>14</v>
      </c>
      <c r="M8" s="4">
        <f t="shared" si="0"/>
        <v>6.5</v>
      </c>
      <c r="N8" s="4">
        <v>14</v>
      </c>
      <c r="O8" s="4">
        <v>6.5</v>
      </c>
      <c r="P8" s="12"/>
      <c r="Q8" s="12"/>
    </row>
    <row r="9" spans="1:17" ht="12.75">
      <c r="A9" s="1" t="s">
        <v>18</v>
      </c>
      <c r="B9" s="4">
        <v>1</v>
      </c>
      <c r="C9" s="4">
        <f>1+0.5</f>
        <v>1.5</v>
      </c>
      <c r="D9" s="4"/>
      <c r="E9" s="4"/>
      <c r="F9" s="4"/>
      <c r="G9" s="4"/>
      <c r="H9" s="4"/>
      <c r="I9" s="4"/>
      <c r="J9" s="4"/>
      <c r="K9" s="4"/>
      <c r="L9" s="4">
        <f t="shared" si="0"/>
        <v>1</v>
      </c>
      <c r="M9" s="4">
        <f t="shared" si="0"/>
        <v>1.5</v>
      </c>
      <c r="N9" s="4">
        <v>1</v>
      </c>
      <c r="O9" s="4">
        <v>1.5</v>
      </c>
      <c r="P9" s="12"/>
      <c r="Q9" s="12"/>
    </row>
    <row r="10" spans="1:17" ht="12.75">
      <c r="A10" s="1" t="s">
        <v>17</v>
      </c>
      <c r="B10" s="4">
        <v>1</v>
      </c>
      <c r="C10" s="4">
        <v>1</v>
      </c>
      <c r="D10" s="4"/>
      <c r="E10" s="4"/>
      <c r="F10" s="4"/>
      <c r="G10" s="4"/>
      <c r="H10" s="4"/>
      <c r="I10" s="4"/>
      <c r="J10" s="4"/>
      <c r="K10" s="4"/>
      <c r="L10" s="4">
        <f t="shared" si="0"/>
        <v>1</v>
      </c>
      <c r="M10" s="4">
        <f t="shared" si="0"/>
        <v>1</v>
      </c>
      <c r="N10" s="4">
        <v>1</v>
      </c>
      <c r="O10" s="4">
        <v>1</v>
      </c>
      <c r="P10" s="12"/>
      <c r="Q10" s="12"/>
    </row>
    <row r="11" spans="1:17" ht="12.75">
      <c r="A11" s="1" t="s">
        <v>19</v>
      </c>
      <c r="B11" s="4">
        <v>3</v>
      </c>
      <c r="C11" s="4">
        <v>1</v>
      </c>
      <c r="D11" s="4"/>
      <c r="E11" s="4"/>
      <c r="F11" s="4"/>
      <c r="G11" s="4"/>
      <c r="H11" s="4"/>
      <c r="I11" s="4"/>
      <c r="J11" s="4"/>
      <c r="K11" s="4"/>
      <c r="L11" s="4">
        <f t="shared" si="0"/>
        <v>3</v>
      </c>
      <c r="M11" s="4">
        <f t="shared" si="0"/>
        <v>1</v>
      </c>
      <c r="N11" s="4">
        <v>3</v>
      </c>
      <c r="O11" s="4">
        <v>1</v>
      </c>
      <c r="P11" s="12"/>
      <c r="Q11" s="12"/>
    </row>
    <row r="12" spans="1:17" ht="12.75">
      <c r="A12" s="1" t="s">
        <v>20</v>
      </c>
      <c r="B12" s="4">
        <f>4+1</f>
        <v>5</v>
      </c>
      <c r="C12" s="4">
        <f>2+1</f>
        <v>3</v>
      </c>
      <c r="D12" s="4">
        <f>1</f>
        <v>1</v>
      </c>
      <c r="E12" s="4">
        <f>1</f>
        <v>1</v>
      </c>
      <c r="F12" s="4"/>
      <c r="G12" s="4"/>
      <c r="H12" s="4">
        <v>1</v>
      </c>
      <c r="I12" s="4">
        <v>1</v>
      </c>
      <c r="J12" s="4"/>
      <c r="K12" s="4"/>
      <c r="L12" s="4">
        <f t="shared" si="0"/>
        <v>7</v>
      </c>
      <c r="M12" s="4">
        <f t="shared" si="0"/>
        <v>5</v>
      </c>
      <c r="N12" s="15">
        <f>8+1</f>
        <v>9</v>
      </c>
      <c r="O12" s="4">
        <f>6+2</f>
        <v>8</v>
      </c>
      <c r="P12" s="12"/>
      <c r="Q12" s="12"/>
    </row>
    <row r="13" spans="1:17" ht="12.75">
      <c r="A13" s="1" t="s">
        <v>21</v>
      </c>
      <c r="B13" s="4">
        <v>16</v>
      </c>
      <c r="C13" s="4">
        <v>12</v>
      </c>
      <c r="D13" s="4">
        <f>1+1+1+1</f>
        <v>4</v>
      </c>
      <c r="E13" s="4">
        <f>2.5+0.5</f>
        <v>3</v>
      </c>
      <c r="F13" s="4">
        <f>1</f>
        <v>1</v>
      </c>
      <c r="G13" s="4">
        <f>0.5</f>
        <v>0.5</v>
      </c>
      <c r="H13" s="4"/>
      <c r="I13" s="4"/>
      <c r="J13" s="4"/>
      <c r="K13" s="4"/>
      <c r="L13" s="4">
        <f t="shared" si="0"/>
        <v>21</v>
      </c>
      <c r="M13" s="4">
        <f t="shared" si="0"/>
        <v>15.5</v>
      </c>
      <c r="N13" s="4">
        <f>23+1</f>
        <v>24</v>
      </c>
      <c r="O13" s="4">
        <f>18+1</f>
        <v>19</v>
      </c>
      <c r="P13" s="12"/>
      <c r="Q13" s="12"/>
    </row>
    <row r="14" spans="1:17" ht="12.75">
      <c r="A14" s="1" t="s">
        <v>22</v>
      </c>
      <c r="B14" s="4">
        <v>3</v>
      </c>
      <c r="C14" s="4">
        <v>3</v>
      </c>
      <c r="D14" s="4">
        <v>0</v>
      </c>
      <c r="E14" s="4"/>
      <c r="F14" s="4"/>
      <c r="G14" s="4"/>
      <c r="H14" s="4"/>
      <c r="I14" s="4"/>
      <c r="J14" s="4"/>
      <c r="K14" s="4"/>
      <c r="L14" s="4">
        <f t="shared" si="0"/>
        <v>3</v>
      </c>
      <c r="M14" s="4">
        <f t="shared" si="0"/>
        <v>3</v>
      </c>
      <c r="N14" s="4">
        <v>3</v>
      </c>
      <c r="O14" s="4">
        <v>3</v>
      </c>
      <c r="P14" s="12"/>
      <c r="Q14" s="12"/>
    </row>
    <row r="15" spans="1:17" ht="12.75">
      <c r="A15" s="1" t="s">
        <v>23</v>
      </c>
      <c r="B15" s="4">
        <v>8</v>
      </c>
      <c r="C15" s="4">
        <v>7.5</v>
      </c>
      <c r="D15" s="4">
        <v>1</v>
      </c>
      <c r="E15" s="4">
        <v>0.5</v>
      </c>
      <c r="F15" s="4">
        <v>3</v>
      </c>
      <c r="G15" s="4">
        <v>1.5</v>
      </c>
      <c r="H15" s="4">
        <v>3</v>
      </c>
      <c r="I15" s="4">
        <v>1</v>
      </c>
      <c r="J15" s="4"/>
      <c r="K15" s="4"/>
      <c r="L15" s="4">
        <f t="shared" si="0"/>
        <v>15</v>
      </c>
      <c r="M15" s="4">
        <f t="shared" si="0"/>
        <v>10.5</v>
      </c>
      <c r="N15" s="4">
        <v>16</v>
      </c>
      <c r="O15" s="4">
        <v>12</v>
      </c>
      <c r="P15" s="12"/>
      <c r="Q15" s="12"/>
    </row>
    <row r="16" spans="1:17" ht="12.75">
      <c r="A16" s="1" t="s">
        <v>24</v>
      </c>
      <c r="B16" s="4">
        <v>5</v>
      </c>
      <c r="C16" s="4">
        <v>3.5</v>
      </c>
      <c r="D16" s="4"/>
      <c r="E16" s="4"/>
      <c r="F16" s="4"/>
      <c r="G16" s="4"/>
      <c r="H16" s="4"/>
      <c r="I16" s="4"/>
      <c r="J16" s="4"/>
      <c r="K16" s="4"/>
      <c r="L16" s="4">
        <f t="shared" si="0"/>
        <v>5</v>
      </c>
      <c r="M16" s="4">
        <f t="shared" si="0"/>
        <v>3.5</v>
      </c>
      <c r="N16" s="4">
        <v>7</v>
      </c>
      <c r="O16" s="4">
        <v>6</v>
      </c>
      <c r="P16" s="12"/>
      <c r="Q16" s="12"/>
    </row>
    <row r="17" spans="1:17" ht="12.75">
      <c r="A17" s="1" t="s">
        <v>25</v>
      </c>
      <c r="B17" s="4">
        <v>11</v>
      </c>
      <c r="C17" s="4">
        <v>3.5</v>
      </c>
      <c r="D17" s="4">
        <v>1</v>
      </c>
      <c r="E17" s="4">
        <v>0.5</v>
      </c>
      <c r="F17" s="4">
        <v>2</v>
      </c>
      <c r="G17" s="4">
        <v>1</v>
      </c>
      <c r="H17" s="4">
        <v>2</v>
      </c>
      <c r="I17" s="4">
        <v>1</v>
      </c>
      <c r="J17" s="4"/>
      <c r="K17" s="4"/>
      <c r="L17" s="4">
        <f t="shared" si="0"/>
        <v>16</v>
      </c>
      <c r="M17" s="4">
        <f t="shared" si="0"/>
        <v>6</v>
      </c>
      <c r="N17" s="4">
        <v>16</v>
      </c>
      <c r="O17" s="4">
        <v>6</v>
      </c>
      <c r="P17" s="12"/>
      <c r="Q17" s="12"/>
    </row>
    <row r="18" spans="1:17" ht="12.75">
      <c r="A18" s="1" t="s">
        <v>26</v>
      </c>
      <c r="B18" s="4">
        <f>5</f>
        <v>5</v>
      </c>
      <c r="C18" s="4">
        <f>1</f>
        <v>1</v>
      </c>
      <c r="D18" s="4"/>
      <c r="E18" s="4"/>
      <c r="F18" s="4"/>
      <c r="G18" s="4"/>
      <c r="H18" s="4"/>
      <c r="I18" s="4"/>
      <c r="J18" s="4"/>
      <c r="K18" s="4"/>
      <c r="L18" s="4">
        <f t="shared" si="0"/>
        <v>5</v>
      </c>
      <c r="M18" s="4">
        <f t="shared" si="0"/>
        <v>1</v>
      </c>
      <c r="N18" s="4">
        <v>7</v>
      </c>
      <c r="O18" s="4">
        <v>3</v>
      </c>
      <c r="P18" s="12"/>
      <c r="Q18" s="12"/>
    </row>
    <row r="19" spans="1:17" ht="12.75">
      <c r="A19" s="1" t="s">
        <v>27</v>
      </c>
      <c r="B19" s="4">
        <v>6</v>
      </c>
      <c r="C19" s="4">
        <v>1</v>
      </c>
      <c r="D19" s="4"/>
      <c r="E19" s="4"/>
      <c r="F19" s="4">
        <v>1</v>
      </c>
      <c r="G19" s="4">
        <v>0.5</v>
      </c>
      <c r="H19" s="4"/>
      <c r="I19" s="4"/>
      <c r="J19" s="4"/>
      <c r="K19" s="4"/>
      <c r="L19" s="4">
        <f t="shared" si="0"/>
        <v>7</v>
      </c>
      <c r="M19" s="4">
        <f t="shared" si="0"/>
        <v>1.5</v>
      </c>
      <c r="N19" s="4">
        <v>9</v>
      </c>
      <c r="O19" s="4">
        <v>4</v>
      </c>
      <c r="P19" s="12"/>
      <c r="Q19" s="12"/>
    </row>
    <row r="20" spans="1:17" ht="12.75">
      <c r="A20" s="1" t="s">
        <v>29</v>
      </c>
      <c r="B20" s="4">
        <v>0</v>
      </c>
      <c r="C20" s="4">
        <v>0</v>
      </c>
      <c r="D20" s="4"/>
      <c r="E20" s="4"/>
      <c r="F20" s="4"/>
      <c r="G20" s="4"/>
      <c r="H20" s="4"/>
      <c r="I20" s="4"/>
      <c r="J20" s="4"/>
      <c r="K20" s="4"/>
      <c r="L20" s="4">
        <f t="shared" si="0"/>
        <v>0</v>
      </c>
      <c r="M20" s="4">
        <f t="shared" si="0"/>
        <v>0</v>
      </c>
      <c r="N20" s="4">
        <v>0</v>
      </c>
      <c r="O20" s="4">
        <v>0</v>
      </c>
      <c r="P20" s="12"/>
      <c r="Q20" s="12"/>
    </row>
    <row r="21" spans="1:17" ht="12.75">
      <c r="A21" s="1" t="s">
        <v>28</v>
      </c>
      <c r="B21" s="4">
        <v>3</v>
      </c>
      <c r="C21" s="4">
        <v>2</v>
      </c>
      <c r="D21" s="4"/>
      <c r="E21" s="4"/>
      <c r="F21" s="4"/>
      <c r="G21" s="4"/>
      <c r="H21" s="4"/>
      <c r="I21" s="4"/>
      <c r="J21" s="4"/>
      <c r="K21" s="4"/>
      <c r="L21" s="4">
        <f t="shared" si="0"/>
        <v>3</v>
      </c>
      <c r="M21" s="4">
        <f t="shared" si="0"/>
        <v>2</v>
      </c>
      <c r="N21" s="4">
        <v>5</v>
      </c>
      <c r="O21" s="4">
        <v>4</v>
      </c>
      <c r="P21" s="12"/>
      <c r="Q21" s="12"/>
    </row>
    <row r="22" spans="1:17" ht="12.75">
      <c r="A22" s="1" t="s">
        <v>30</v>
      </c>
      <c r="B22" s="4">
        <v>3</v>
      </c>
      <c r="C22" s="4">
        <v>1</v>
      </c>
      <c r="D22" s="4"/>
      <c r="E22" s="4"/>
      <c r="F22" s="4"/>
      <c r="G22" s="4"/>
      <c r="H22" s="4"/>
      <c r="I22" s="4"/>
      <c r="J22" s="4"/>
      <c r="K22" s="4"/>
      <c r="L22" s="4">
        <f t="shared" si="0"/>
        <v>3</v>
      </c>
      <c r="M22" s="4">
        <f t="shared" si="0"/>
        <v>1</v>
      </c>
      <c r="N22" s="4">
        <v>5</v>
      </c>
      <c r="O22" s="4">
        <v>3</v>
      </c>
      <c r="P22" s="12"/>
      <c r="Q22" s="12"/>
    </row>
    <row r="23" spans="1:17" ht="12.75">
      <c r="A23" s="1" t="s">
        <v>31</v>
      </c>
      <c r="B23" s="4">
        <v>8</v>
      </c>
      <c r="C23" s="4">
        <f>3+1</f>
        <v>4</v>
      </c>
      <c r="D23" s="4">
        <v>1</v>
      </c>
      <c r="E23" s="4">
        <v>0.5</v>
      </c>
      <c r="F23" s="4"/>
      <c r="G23" s="4"/>
      <c r="H23" s="4"/>
      <c r="I23" s="4"/>
      <c r="J23" s="4"/>
      <c r="K23" s="4"/>
      <c r="L23" s="4">
        <f t="shared" si="0"/>
        <v>9</v>
      </c>
      <c r="M23" s="4">
        <f t="shared" si="0"/>
        <v>4.5</v>
      </c>
      <c r="N23" s="4">
        <v>12</v>
      </c>
      <c r="O23" s="4">
        <v>6</v>
      </c>
      <c r="P23" s="12"/>
      <c r="Q23" s="12"/>
    </row>
    <row r="24" spans="1:17" ht="12.75">
      <c r="A24" s="1" t="s">
        <v>32</v>
      </c>
      <c r="B24" s="4">
        <v>2</v>
      </c>
      <c r="C24" s="4">
        <v>1</v>
      </c>
      <c r="D24" s="4"/>
      <c r="E24" s="4"/>
      <c r="F24" s="4"/>
      <c r="G24" s="4"/>
      <c r="H24" s="4"/>
      <c r="I24" s="4"/>
      <c r="J24" s="4"/>
      <c r="K24" s="4"/>
      <c r="L24" s="4">
        <f t="shared" si="0"/>
        <v>2</v>
      </c>
      <c r="M24" s="4">
        <f t="shared" si="0"/>
        <v>1</v>
      </c>
      <c r="N24" s="4">
        <v>2</v>
      </c>
      <c r="O24" s="4">
        <v>1</v>
      </c>
      <c r="P24" s="12"/>
      <c r="Q24" s="12"/>
    </row>
    <row r="25" spans="1:17" ht="12.75">
      <c r="A25" s="1" t="s">
        <v>33</v>
      </c>
      <c r="B25" s="4">
        <v>5</v>
      </c>
      <c r="C25" s="4">
        <v>3</v>
      </c>
      <c r="D25" s="4"/>
      <c r="E25" s="4"/>
      <c r="F25" s="4"/>
      <c r="G25" s="4"/>
      <c r="H25" s="4">
        <v>1</v>
      </c>
      <c r="I25" s="4">
        <v>1</v>
      </c>
      <c r="J25" s="4"/>
      <c r="K25" s="4"/>
      <c r="L25" s="4">
        <f t="shared" si="0"/>
        <v>6</v>
      </c>
      <c r="M25" s="4">
        <f t="shared" si="0"/>
        <v>4</v>
      </c>
      <c r="N25" s="4">
        <f>7+1</f>
        <v>8</v>
      </c>
      <c r="O25" s="4">
        <f>5+2</f>
        <v>7</v>
      </c>
      <c r="P25" s="12"/>
      <c r="Q25" s="12"/>
    </row>
    <row r="26" spans="1:17" ht="12.75">
      <c r="A26" s="1" t="s">
        <v>34</v>
      </c>
      <c r="B26" s="4">
        <v>6</v>
      </c>
      <c r="C26" s="4">
        <v>3.5</v>
      </c>
      <c r="D26" s="4"/>
      <c r="E26" s="4"/>
      <c r="F26" s="4"/>
      <c r="G26" s="4"/>
      <c r="H26" s="4"/>
      <c r="I26" s="4"/>
      <c r="J26" s="4"/>
      <c r="K26" s="4"/>
      <c r="L26" s="4">
        <f t="shared" si="0"/>
        <v>6</v>
      </c>
      <c r="M26" s="4">
        <f t="shared" si="0"/>
        <v>3.5</v>
      </c>
      <c r="N26" s="4">
        <v>7</v>
      </c>
      <c r="O26" s="4">
        <v>5</v>
      </c>
      <c r="P26" s="12"/>
      <c r="Q26" s="12"/>
    </row>
    <row r="27" spans="1:17" ht="12.75">
      <c r="A27" s="1" t="s">
        <v>35</v>
      </c>
      <c r="B27" s="4">
        <f>4</f>
        <v>4</v>
      </c>
      <c r="C27" s="4">
        <v>1</v>
      </c>
      <c r="D27" s="4"/>
      <c r="E27" s="4"/>
      <c r="F27" s="4"/>
      <c r="G27" s="4"/>
      <c r="H27" s="4"/>
      <c r="I27" s="4"/>
      <c r="J27" s="4"/>
      <c r="K27" s="4"/>
      <c r="L27" s="4">
        <f t="shared" si="0"/>
        <v>4</v>
      </c>
      <c r="M27" s="4">
        <f t="shared" si="0"/>
        <v>1</v>
      </c>
      <c r="N27" s="4">
        <v>4</v>
      </c>
      <c r="O27" s="4">
        <v>3</v>
      </c>
      <c r="P27" s="12"/>
      <c r="Q27" s="12"/>
    </row>
    <row r="28" spans="1:17" ht="12.75">
      <c r="A28" s="1" t="s">
        <v>36</v>
      </c>
      <c r="B28" s="4">
        <v>6</v>
      </c>
      <c r="C28" s="4">
        <v>2.5</v>
      </c>
      <c r="D28" s="4">
        <v>1</v>
      </c>
      <c r="E28" s="4">
        <v>0.5</v>
      </c>
      <c r="F28" s="4"/>
      <c r="G28" s="4"/>
      <c r="H28" s="4"/>
      <c r="I28" s="4"/>
      <c r="J28" s="4"/>
      <c r="K28" s="4"/>
      <c r="L28" s="4">
        <f t="shared" si="0"/>
        <v>7</v>
      </c>
      <c r="M28" s="4">
        <f t="shared" si="0"/>
        <v>3</v>
      </c>
      <c r="N28" s="4">
        <v>9</v>
      </c>
      <c r="O28" s="4">
        <v>5</v>
      </c>
      <c r="P28" s="12"/>
      <c r="Q28" s="12"/>
    </row>
    <row r="29" spans="1:17" ht="12.75">
      <c r="A29" s="1" t="s">
        <v>37</v>
      </c>
      <c r="B29" s="4">
        <v>4</v>
      </c>
      <c r="C29" s="4">
        <v>1</v>
      </c>
      <c r="D29" s="4">
        <v>1</v>
      </c>
      <c r="E29" s="4">
        <v>0.5</v>
      </c>
      <c r="F29" s="4"/>
      <c r="G29" s="4"/>
      <c r="H29" s="4">
        <v>1</v>
      </c>
      <c r="I29" s="4">
        <v>0.5</v>
      </c>
      <c r="J29" s="4"/>
      <c r="K29" s="4"/>
      <c r="L29" s="4">
        <f t="shared" si="0"/>
        <v>6</v>
      </c>
      <c r="M29" s="4">
        <f t="shared" si="0"/>
        <v>2</v>
      </c>
      <c r="N29" s="4">
        <v>6</v>
      </c>
      <c r="O29" s="4">
        <v>2</v>
      </c>
      <c r="P29" s="12"/>
      <c r="Q29" s="12"/>
    </row>
    <row r="30" spans="1:17" ht="12.75">
      <c r="A30" s="1" t="s">
        <v>38</v>
      </c>
      <c r="B30" s="4">
        <v>4</v>
      </c>
      <c r="C30" s="4">
        <v>0.5</v>
      </c>
      <c r="D30" s="4"/>
      <c r="E30" s="4"/>
      <c r="F30" s="4"/>
      <c r="G30" s="4"/>
      <c r="H30" s="4"/>
      <c r="I30" s="4"/>
      <c r="J30" s="4"/>
      <c r="K30" s="4"/>
      <c r="L30" s="4">
        <f t="shared" si="0"/>
        <v>4</v>
      </c>
      <c r="M30" s="4">
        <f t="shared" si="0"/>
        <v>0.5</v>
      </c>
      <c r="N30" s="4">
        <v>4</v>
      </c>
      <c r="O30" s="4">
        <v>3</v>
      </c>
      <c r="P30" s="12"/>
      <c r="Q30" s="12"/>
    </row>
    <row r="31" spans="1:17" ht="12.75">
      <c r="A31" s="1" t="s">
        <v>68</v>
      </c>
      <c r="B31" s="4">
        <v>1</v>
      </c>
      <c r="C31" s="4">
        <v>0.5</v>
      </c>
      <c r="D31" s="4">
        <v>1</v>
      </c>
      <c r="E31" s="4">
        <v>0.5</v>
      </c>
      <c r="F31" s="4"/>
      <c r="G31" s="4"/>
      <c r="H31" s="4"/>
      <c r="I31" s="4"/>
      <c r="J31" s="4"/>
      <c r="K31" s="4"/>
      <c r="L31" s="4">
        <f t="shared" si="0"/>
        <v>2</v>
      </c>
      <c r="M31" s="4">
        <f t="shared" si="0"/>
        <v>1</v>
      </c>
      <c r="N31" s="4">
        <v>2</v>
      </c>
      <c r="O31" s="4">
        <v>1</v>
      </c>
      <c r="P31" s="12"/>
      <c r="Q31" s="12"/>
    </row>
    <row r="32" spans="1:17" ht="12.75">
      <c r="A32" s="1" t="s">
        <v>39</v>
      </c>
      <c r="B32" s="4">
        <f>2+3</f>
        <v>5</v>
      </c>
      <c r="C32" s="4">
        <f>1+2.5</f>
        <v>3.5</v>
      </c>
      <c r="D32" s="4">
        <v>1</v>
      </c>
      <c r="E32" s="4">
        <v>0.5</v>
      </c>
      <c r="F32" s="4"/>
      <c r="G32" s="4"/>
      <c r="H32" s="4"/>
      <c r="I32" s="4"/>
      <c r="J32" s="4"/>
      <c r="K32" s="4"/>
      <c r="L32" s="4">
        <f t="shared" si="0"/>
        <v>6</v>
      </c>
      <c r="M32" s="4">
        <f t="shared" si="0"/>
        <v>4</v>
      </c>
      <c r="N32" s="4">
        <v>8</v>
      </c>
      <c r="O32" s="4">
        <v>6</v>
      </c>
      <c r="P32" s="12"/>
      <c r="Q32" s="12"/>
    </row>
    <row r="33" spans="1:17" ht="12.75">
      <c r="A33" s="1" t="s">
        <v>66</v>
      </c>
      <c r="B33" s="4">
        <v>0</v>
      </c>
      <c r="C33" s="4">
        <v>0</v>
      </c>
      <c r="D33" s="4">
        <f>1</f>
        <v>1</v>
      </c>
      <c r="E33" s="4">
        <v>0.5</v>
      </c>
      <c r="F33" s="4"/>
      <c r="G33" s="4"/>
      <c r="H33" s="4">
        <f>1</f>
        <v>1</v>
      </c>
      <c r="I33" s="4">
        <v>0.5</v>
      </c>
      <c r="J33" s="4"/>
      <c r="K33" s="4"/>
      <c r="L33" s="4">
        <f t="shared" si="0"/>
        <v>2</v>
      </c>
      <c r="M33" s="4">
        <f t="shared" si="0"/>
        <v>1</v>
      </c>
      <c r="N33" s="4">
        <v>2</v>
      </c>
      <c r="O33" s="4">
        <v>1</v>
      </c>
      <c r="P33" s="12"/>
      <c r="Q33" s="12"/>
    </row>
    <row r="34" spans="1:17" ht="12.75">
      <c r="A34" s="2" t="s">
        <v>11</v>
      </c>
      <c r="B34" s="5">
        <f aca="true" t="shared" si="1" ref="B34:I34">SUM(B5:B33)</f>
        <v>138</v>
      </c>
      <c r="C34" s="5">
        <f t="shared" si="1"/>
        <v>71.5</v>
      </c>
      <c r="D34" s="5">
        <f t="shared" si="1"/>
        <v>19</v>
      </c>
      <c r="E34" s="5">
        <f t="shared" si="1"/>
        <v>11</v>
      </c>
      <c r="F34" s="5">
        <f t="shared" si="1"/>
        <v>14</v>
      </c>
      <c r="G34" s="5">
        <f t="shared" si="1"/>
        <v>6.5</v>
      </c>
      <c r="H34" s="5">
        <f t="shared" si="1"/>
        <v>13</v>
      </c>
      <c r="I34" s="5">
        <f t="shared" si="1"/>
        <v>7.5</v>
      </c>
      <c r="J34" s="5"/>
      <c r="K34" s="5"/>
      <c r="L34" s="5">
        <f>SUM(L5:L33)</f>
        <v>183</v>
      </c>
      <c r="M34" s="5">
        <f>SUM(M5:M33)</f>
        <v>96</v>
      </c>
      <c r="N34" s="5">
        <f>SUM(N5:N33)</f>
        <v>214</v>
      </c>
      <c r="O34" s="5">
        <f>SUM(O5:O33)</f>
        <v>137</v>
      </c>
      <c r="P34" s="13"/>
      <c r="Q34" s="13"/>
    </row>
    <row r="35" spans="1:16" ht="12.75">
      <c r="A35" s="14" t="s">
        <v>81</v>
      </c>
      <c r="P35" t="s">
        <v>14</v>
      </c>
    </row>
    <row r="36" spans="1:16" ht="12.75">
      <c r="A36" s="14" t="s">
        <v>57</v>
      </c>
      <c r="P36" t="s">
        <v>80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5"/>
  <sheetViews>
    <sheetView tabSelected="1" workbookViewId="0" topLeftCell="A44">
      <selection activeCell="G49" sqref="G49"/>
    </sheetView>
  </sheetViews>
  <sheetFormatPr defaultColWidth="9.140625" defaultRowHeight="12.75"/>
  <cols>
    <col min="1" max="1" width="2.28125" style="0" customWidth="1"/>
    <col min="2" max="2" width="24.57421875" style="0" customWidth="1"/>
    <col min="3" max="3" width="5.8515625" style="0" customWidth="1"/>
    <col min="4" max="4" width="5.00390625" style="0" customWidth="1"/>
    <col min="5" max="5" width="4.8515625" style="0" customWidth="1"/>
    <col min="6" max="6" width="4.57421875" style="0" customWidth="1"/>
    <col min="7" max="7" width="5.8515625" style="0" customWidth="1"/>
    <col min="8" max="8" width="5.00390625" style="0" customWidth="1"/>
    <col min="9" max="9" width="5.421875" style="0" customWidth="1"/>
    <col min="10" max="10" width="5.00390625" style="0" customWidth="1"/>
    <col min="11" max="12" width="4.421875" style="0" customWidth="1"/>
    <col min="13" max="13" width="6.421875" style="0" customWidth="1"/>
    <col min="14" max="16" width="6.28125" style="0" customWidth="1"/>
    <col min="17" max="17" width="5.8515625" style="0" customWidth="1"/>
    <col min="18" max="18" width="6.7109375" style="0" customWidth="1"/>
  </cols>
  <sheetData>
    <row r="1" spans="3:18" ht="12.75">
      <c r="C1" s="3" t="s">
        <v>12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2:17" ht="12.75">
      <c r="B2" s="3" t="s">
        <v>85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5:13" ht="12.75">
      <c r="E3" t="s">
        <v>13</v>
      </c>
      <c r="M3" t="s">
        <v>79</v>
      </c>
    </row>
    <row r="4" spans="2:18" ht="12.75">
      <c r="B4" s="6" t="s">
        <v>4</v>
      </c>
      <c r="C4" s="6" t="s">
        <v>5</v>
      </c>
      <c r="D4" s="6" t="s">
        <v>0</v>
      </c>
      <c r="E4" s="6" t="s">
        <v>1</v>
      </c>
      <c r="F4" s="6" t="s">
        <v>1</v>
      </c>
      <c r="G4" s="6" t="s">
        <v>2</v>
      </c>
      <c r="H4" s="6" t="s">
        <v>2</v>
      </c>
      <c r="I4" s="6" t="s">
        <v>9</v>
      </c>
      <c r="J4" s="6" t="s">
        <v>3</v>
      </c>
      <c r="K4" s="6" t="s">
        <v>65</v>
      </c>
      <c r="L4" s="6" t="s">
        <v>65</v>
      </c>
      <c r="M4" s="6" t="s">
        <v>8</v>
      </c>
      <c r="N4" s="6" t="s">
        <v>8</v>
      </c>
      <c r="O4" s="6" t="s">
        <v>69</v>
      </c>
      <c r="P4" s="6" t="s">
        <v>70</v>
      </c>
      <c r="Q4" s="10"/>
      <c r="R4" s="10"/>
    </row>
    <row r="5" spans="2:18" ht="12.75">
      <c r="B5" s="6"/>
      <c r="C5" s="6" t="s">
        <v>41</v>
      </c>
      <c r="D5" s="6" t="s">
        <v>7</v>
      </c>
      <c r="E5" s="6" t="s">
        <v>6</v>
      </c>
      <c r="F5" s="6" t="s">
        <v>7</v>
      </c>
      <c r="G5" s="6" t="s">
        <v>6</v>
      </c>
      <c r="H5" s="6" t="s">
        <v>7</v>
      </c>
      <c r="I5" s="6" t="s">
        <v>6</v>
      </c>
      <c r="J5" s="6" t="s">
        <v>7</v>
      </c>
      <c r="K5" s="6" t="s">
        <v>6</v>
      </c>
      <c r="L5" s="6" t="s">
        <v>7</v>
      </c>
      <c r="M5" s="6" t="s">
        <v>6</v>
      </c>
      <c r="N5" s="6" t="s">
        <v>7</v>
      </c>
      <c r="O5" s="6" t="s">
        <v>6</v>
      </c>
      <c r="P5" s="6" t="s">
        <v>7</v>
      </c>
      <c r="Q5" s="10"/>
      <c r="R5" s="10"/>
    </row>
    <row r="6" spans="2:18" ht="12.75">
      <c r="B6" s="8" t="s">
        <v>67</v>
      </c>
      <c r="C6" s="8">
        <v>1</v>
      </c>
      <c r="D6" s="8">
        <v>0.5</v>
      </c>
      <c r="E6" s="8"/>
      <c r="F6" s="8"/>
      <c r="G6" s="8"/>
      <c r="H6" s="8"/>
      <c r="I6" s="8"/>
      <c r="J6" s="8"/>
      <c r="K6" s="8"/>
      <c r="L6" s="8"/>
      <c r="M6" s="4">
        <f aca="true" t="shared" si="0" ref="M6:M34">C6+E6+G6+I6</f>
        <v>1</v>
      </c>
      <c r="N6" s="4">
        <f aca="true" t="shared" si="1" ref="N6:N34">D6+F6+H6+J6</f>
        <v>0.5</v>
      </c>
      <c r="O6" s="4">
        <v>2</v>
      </c>
      <c r="P6" s="4">
        <v>2</v>
      </c>
      <c r="Q6" s="11"/>
      <c r="R6" s="11"/>
    </row>
    <row r="7" spans="2:18" ht="12.75">
      <c r="B7" s="8" t="s">
        <v>40</v>
      </c>
      <c r="C7" s="8">
        <f>1</f>
        <v>1</v>
      </c>
      <c r="D7" s="8">
        <v>0.5</v>
      </c>
      <c r="E7" s="8"/>
      <c r="F7" s="8"/>
      <c r="G7" s="8"/>
      <c r="H7" s="8"/>
      <c r="I7" s="8"/>
      <c r="J7" s="8"/>
      <c r="K7" s="8"/>
      <c r="L7" s="8"/>
      <c r="M7" s="4">
        <f t="shared" si="0"/>
        <v>1</v>
      </c>
      <c r="N7" s="4">
        <f t="shared" si="1"/>
        <v>0.5</v>
      </c>
      <c r="O7" s="4">
        <v>2</v>
      </c>
      <c r="P7" s="4">
        <v>2</v>
      </c>
      <c r="Q7" s="11"/>
      <c r="R7" s="11"/>
    </row>
    <row r="8" spans="2:18" ht="12.75">
      <c r="B8" s="1" t="s">
        <v>15</v>
      </c>
      <c r="C8" s="4">
        <v>14</v>
      </c>
      <c r="D8" s="4">
        <v>7</v>
      </c>
      <c r="E8" s="4">
        <f>4+1</f>
        <v>5</v>
      </c>
      <c r="F8" s="4">
        <f>1+1</f>
        <v>2</v>
      </c>
      <c r="G8" s="4">
        <f>3</f>
        <v>3</v>
      </c>
      <c r="H8" s="4">
        <f>1</f>
        <v>1</v>
      </c>
      <c r="I8" s="4">
        <v>2</v>
      </c>
      <c r="J8" s="4">
        <v>1</v>
      </c>
      <c r="K8" s="4"/>
      <c r="L8" s="4"/>
      <c r="M8" s="4">
        <f t="shared" si="0"/>
        <v>24</v>
      </c>
      <c r="N8" s="4">
        <f t="shared" si="1"/>
        <v>11</v>
      </c>
      <c r="O8" s="4">
        <v>25</v>
      </c>
      <c r="P8" s="4">
        <v>13</v>
      </c>
      <c r="Q8" s="12"/>
      <c r="R8" s="12"/>
    </row>
    <row r="9" spans="2:18" ht="12.75">
      <c r="B9" s="1" t="s">
        <v>16</v>
      </c>
      <c r="C9" s="4">
        <v>7</v>
      </c>
      <c r="D9" s="4">
        <v>2</v>
      </c>
      <c r="E9" s="4">
        <f>1</f>
        <v>1</v>
      </c>
      <c r="F9" s="4">
        <f>1</f>
        <v>1</v>
      </c>
      <c r="G9" s="4">
        <v>4</v>
      </c>
      <c r="H9" s="4">
        <v>2</v>
      </c>
      <c r="I9" s="4">
        <v>2</v>
      </c>
      <c r="J9" s="4">
        <v>1.5</v>
      </c>
      <c r="K9" s="4"/>
      <c r="L9" s="4"/>
      <c r="M9" s="4">
        <f t="shared" si="0"/>
        <v>14</v>
      </c>
      <c r="N9" s="4">
        <f t="shared" si="1"/>
        <v>6.5</v>
      </c>
      <c r="O9" s="4">
        <v>14</v>
      </c>
      <c r="P9" s="4">
        <v>6.5</v>
      </c>
      <c r="Q9" s="12"/>
      <c r="R9" s="12"/>
    </row>
    <row r="10" spans="2:18" ht="12.75">
      <c r="B10" s="1" t="s">
        <v>18</v>
      </c>
      <c r="C10" s="4">
        <v>1</v>
      </c>
      <c r="D10" s="4">
        <f>1+0.5</f>
        <v>1.5</v>
      </c>
      <c r="E10" s="4"/>
      <c r="F10" s="4"/>
      <c r="G10" s="4"/>
      <c r="H10" s="4"/>
      <c r="I10" s="4"/>
      <c r="J10" s="4"/>
      <c r="K10" s="4"/>
      <c r="L10" s="4"/>
      <c r="M10" s="4">
        <f t="shared" si="0"/>
        <v>1</v>
      </c>
      <c r="N10" s="4">
        <f t="shared" si="1"/>
        <v>1.5</v>
      </c>
      <c r="O10" s="4">
        <v>1</v>
      </c>
      <c r="P10" s="4">
        <v>1.5</v>
      </c>
      <c r="Q10" s="12"/>
      <c r="R10" s="12"/>
    </row>
    <row r="11" spans="2:18" ht="11.25" customHeight="1">
      <c r="B11" s="1" t="s">
        <v>17</v>
      </c>
      <c r="C11" s="4">
        <v>1</v>
      </c>
      <c r="D11" s="4">
        <v>1</v>
      </c>
      <c r="E11" s="4"/>
      <c r="F11" s="4"/>
      <c r="G11" s="4"/>
      <c r="H11" s="4"/>
      <c r="I11" s="4"/>
      <c r="J11" s="4"/>
      <c r="K11" s="4"/>
      <c r="L11" s="4"/>
      <c r="M11" s="4">
        <f t="shared" si="0"/>
        <v>1</v>
      </c>
      <c r="N11" s="4">
        <f t="shared" si="1"/>
        <v>1</v>
      </c>
      <c r="O11" s="4">
        <v>1</v>
      </c>
      <c r="P11" s="4">
        <v>1</v>
      </c>
      <c r="Q11" s="12"/>
      <c r="R11" s="12"/>
    </row>
    <row r="12" spans="2:18" ht="12.75">
      <c r="B12" s="1" t="s">
        <v>19</v>
      </c>
      <c r="C12" s="4">
        <v>3</v>
      </c>
      <c r="D12" s="4">
        <v>1</v>
      </c>
      <c r="E12" s="4"/>
      <c r="F12" s="4"/>
      <c r="G12" s="4"/>
      <c r="H12" s="4"/>
      <c r="I12" s="4"/>
      <c r="J12" s="4"/>
      <c r="K12" s="4"/>
      <c r="L12" s="4"/>
      <c r="M12" s="4">
        <f t="shared" si="0"/>
        <v>3</v>
      </c>
      <c r="N12" s="4">
        <f t="shared" si="1"/>
        <v>1</v>
      </c>
      <c r="O12" s="4">
        <v>3</v>
      </c>
      <c r="P12" s="4">
        <v>1</v>
      </c>
      <c r="Q12" s="12"/>
      <c r="R12" s="12"/>
    </row>
    <row r="13" spans="2:18" ht="13.5" customHeight="1">
      <c r="B13" s="1" t="s">
        <v>20</v>
      </c>
      <c r="C13" s="4">
        <f>4+1</f>
        <v>5</v>
      </c>
      <c r="D13" s="4">
        <f>2+1</f>
        <v>3</v>
      </c>
      <c r="E13" s="4">
        <f>1</f>
        <v>1</v>
      </c>
      <c r="F13" s="4">
        <f>1</f>
        <v>1</v>
      </c>
      <c r="G13" s="4"/>
      <c r="H13" s="4"/>
      <c r="I13" s="4">
        <v>1</v>
      </c>
      <c r="J13" s="4">
        <v>1</v>
      </c>
      <c r="K13" s="4"/>
      <c r="L13" s="4"/>
      <c r="M13" s="4">
        <f t="shared" si="0"/>
        <v>7</v>
      </c>
      <c r="N13" s="4">
        <f t="shared" si="1"/>
        <v>5</v>
      </c>
      <c r="O13" s="4">
        <v>8</v>
      </c>
      <c r="P13" s="4">
        <v>6</v>
      </c>
      <c r="Q13" s="12"/>
      <c r="R13" s="12"/>
    </row>
    <row r="14" spans="2:18" ht="11.25" customHeight="1">
      <c r="B14" s="1" t="s">
        <v>21</v>
      </c>
      <c r="C14" s="4">
        <v>16</v>
      </c>
      <c r="D14" s="4">
        <v>12</v>
      </c>
      <c r="E14" s="4">
        <f>1+1+1+1</f>
        <v>4</v>
      </c>
      <c r="F14" s="4">
        <f>2.5+0.5</f>
        <v>3</v>
      </c>
      <c r="G14" s="4">
        <f>1</f>
        <v>1</v>
      </c>
      <c r="H14" s="4">
        <f>0.5</f>
        <v>0.5</v>
      </c>
      <c r="I14" s="4"/>
      <c r="J14" s="4"/>
      <c r="K14" s="4"/>
      <c r="L14" s="4"/>
      <c r="M14" s="4">
        <f t="shared" si="0"/>
        <v>21</v>
      </c>
      <c r="N14" s="4">
        <f t="shared" si="1"/>
        <v>15.5</v>
      </c>
      <c r="O14" s="4">
        <v>23</v>
      </c>
      <c r="P14" s="4">
        <v>18</v>
      </c>
      <c r="Q14" s="12"/>
      <c r="R14" s="12"/>
    </row>
    <row r="15" spans="2:18" ht="11.25" customHeight="1">
      <c r="B15" s="1" t="s">
        <v>22</v>
      </c>
      <c r="C15" s="4">
        <v>3</v>
      </c>
      <c r="D15" s="4">
        <v>3</v>
      </c>
      <c r="E15" s="4">
        <v>0</v>
      </c>
      <c r="F15" s="4"/>
      <c r="G15" s="4"/>
      <c r="H15" s="4"/>
      <c r="I15" s="4"/>
      <c r="J15" s="4"/>
      <c r="K15" s="4"/>
      <c r="L15" s="4"/>
      <c r="M15" s="4">
        <f t="shared" si="0"/>
        <v>3</v>
      </c>
      <c r="N15" s="4">
        <f t="shared" si="1"/>
        <v>3</v>
      </c>
      <c r="O15" s="4">
        <v>3</v>
      </c>
      <c r="P15" s="4">
        <v>3</v>
      </c>
      <c r="Q15" s="12"/>
      <c r="R15" s="12"/>
    </row>
    <row r="16" spans="2:18" ht="11.25" customHeight="1">
      <c r="B16" s="1" t="s">
        <v>23</v>
      </c>
      <c r="C16" s="4">
        <v>8</v>
      </c>
      <c r="D16" s="4">
        <v>7.5</v>
      </c>
      <c r="E16" s="4">
        <v>1</v>
      </c>
      <c r="F16" s="4">
        <v>0.5</v>
      </c>
      <c r="G16" s="4">
        <v>3</v>
      </c>
      <c r="H16" s="4">
        <v>1.5</v>
      </c>
      <c r="I16" s="4">
        <v>3</v>
      </c>
      <c r="J16" s="4">
        <v>1</v>
      </c>
      <c r="K16" s="4"/>
      <c r="L16" s="4"/>
      <c r="M16" s="4">
        <f t="shared" si="0"/>
        <v>15</v>
      </c>
      <c r="N16" s="4">
        <f t="shared" si="1"/>
        <v>10.5</v>
      </c>
      <c r="O16" s="4">
        <v>16</v>
      </c>
      <c r="P16" s="4">
        <v>12</v>
      </c>
      <c r="Q16" s="12"/>
      <c r="R16" s="12"/>
    </row>
    <row r="17" spans="2:18" ht="12.75">
      <c r="B17" s="1" t="s">
        <v>24</v>
      </c>
      <c r="C17" s="4">
        <v>5</v>
      </c>
      <c r="D17" s="4">
        <v>3.5</v>
      </c>
      <c r="E17" s="4"/>
      <c r="F17" s="4"/>
      <c r="G17" s="4"/>
      <c r="H17" s="4"/>
      <c r="I17" s="4"/>
      <c r="J17" s="4"/>
      <c r="K17" s="4"/>
      <c r="L17" s="4"/>
      <c r="M17" s="4">
        <f t="shared" si="0"/>
        <v>5</v>
      </c>
      <c r="N17" s="4">
        <f t="shared" si="1"/>
        <v>3.5</v>
      </c>
      <c r="O17" s="4">
        <v>7</v>
      </c>
      <c r="P17" s="4">
        <v>6</v>
      </c>
      <c r="Q17" s="12"/>
      <c r="R17" s="12"/>
    </row>
    <row r="18" spans="2:18" ht="12" customHeight="1">
      <c r="B18" s="1" t="s">
        <v>25</v>
      </c>
      <c r="C18" s="4">
        <v>11</v>
      </c>
      <c r="D18" s="4">
        <v>3.5</v>
      </c>
      <c r="E18" s="4">
        <v>1</v>
      </c>
      <c r="F18" s="4">
        <v>0.5</v>
      </c>
      <c r="G18" s="4">
        <v>2</v>
      </c>
      <c r="H18" s="4">
        <v>1</v>
      </c>
      <c r="I18" s="4">
        <v>2</v>
      </c>
      <c r="J18" s="4">
        <v>1</v>
      </c>
      <c r="K18" s="4"/>
      <c r="L18" s="4"/>
      <c r="M18" s="4">
        <f t="shared" si="0"/>
        <v>16</v>
      </c>
      <c r="N18" s="4">
        <f t="shared" si="1"/>
        <v>6</v>
      </c>
      <c r="O18" s="4">
        <v>16</v>
      </c>
      <c r="P18" s="4">
        <v>6</v>
      </c>
      <c r="Q18" s="12"/>
      <c r="R18" s="12"/>
    </row>
    <row r="19" spans="2:18" ht="12.75">
      <c r="B19" s="1" t="s">
        <v>26</v>
      </c>
      <c r="C19" s="4">
        <f>5</f>
        <v>5</v>
      </c>
      <c r="D19" s="4">
        <f>1</f>
        <v>1</v>
      </c>
      <c r="E19" s="4"/>
      <c r="F19" s="4"/>
      <c r="G19" s="4"/>
      <c r="H19" s="4"/>
      <c r="I19" s="4"/>
      <c r="J19" s="4"/>
      <c r="K19" s="4"/>
      <c r="L19" s="4"/>
      <c r="M19" s="4">
        <f t="shared" si="0"/>
        <v>5</v>
      </c>
      <c r="N19" s="4">
        <f t="shared" si="1"/>
        <v>1</v>
      </c>
      <c r="O19" s="4">
        <v>7</v>
      </c>
      <c r="P19" s="4">
        <v>3</v>
      </c>
      <c r="Q19" s="12"/>
      <c r="R19" s="12"/>
    </row>
    <row r="20" spans="2:18" ht="12" customHeight="1">
      <c r="B20" s="1" t="s">
        <v>27</v>
      </c>
      <c r="C20" s="4">
        <v>6</v>
      </c>
      <c r="D20" s="4">
        <v>1</v>
      </c>
      <c r="E20" s="4"/>
      <c r="F20" s="4"/>
      <c r="G20" s="4">
        <v>1</v>
      </c>
      <c r="H20" s="4">
        <v>0.5</v>
      </c>
      <c r="I20" s="4"/>
      <c r="J20" s="4"/>
      <c r="K20" s="4"/>
      <c r="L20" s="4"/>
      <c r="M20" s="4">
        <f t="shared" si="0"/>
        <v>7</v>
      </c>
      <c r="N20" s="4">
        <f t="shared" si="1"/>
        <v>1.5</v>
      </c>
      <c r="O20" s="4">
        <v>9</v>
      </c>
      <c r="P20" s="4">
        <v>4</v>
      </c>
      <c r="Q20" s="12"/>
      <c r="R20" s="12"/>
    </row>
    <row r="21" spans="2:18" ht="12.75">
      <c r="B21" s="1" t="s">
        <v>29</v>
      </c>
      <c r="C21" s="4">
        <v>0</v>
      </c>
      <c r="D21" s="4">
        <v>0</v>
      </c>
      <c r="E21" s="4"/>
      <c r="F21" s="4"/>
      <c r="G21" s="4"/>
      <c r="H21" s="4"/>
      <c r="I21" s="4"/>
      <c r="J21" s="4"/>
      <c r="K21" s="4"/>
      <c r="L21" s="4"/>
      <c r="M21" s="4">
        <f t="shared" si="0"/>
        <v>0</v>
      </c>
      <c r="N21" s="4">
        <f t="shared" si="1"/>
        <v>0</v>
      </c>
      <c r="O21" s="4">
        <v>0</v>
      </c>
      <c r="P21" s="4">
        <v>0</v>
      </c>
      <c r="Q21" s="12"/>
      <c r="R21" s="12"/>
    </row>
    <row r="22" spans="2:18" ht="12.75">
      <c r="B22" s="1" t="s">
        <v>28</v>
      </c>
      <c r="C22" s="4">
        <v>3</v>
      </c>
      <c r="D22" s="4">
        <v>2</v>
      </c>
      <c r="E22" s="4"/>
      <c r="F22" s="4"/>
      <c r="G22" s="4"/>
      <c r="H22" s="4"/>
      <c r="I22" s="4"/>
      <c r="J22" s="4"/>
      <c r="K22" s="4"/>
      <c r="L22" s="4"/>
      <c r="M22" s="4">
        <f t="shared" si="0"/>
        <v>3</v>
      </c>
      <c r="N22" s="4">
        <f t="shared" si="1"/>
        <v>2</v>
      </c>
      <c r="O22" s="4">
        <v>5</v>
      </c>
      <c r="P22" s="4">
        <v>4</v>
      </c>
      <c r="Q22" s="12"/>
      <c r="R22" s="12"/>
    </row>
    <row r="23" spans="2:18" ht="12.75">
      <c r="B23" s="1" t="s">
        <v>30</v>
      </c>
      <c r="C23" s="4">
        <v>3</v>
      </c>
      <c r="D23" s="4">
        <v>1</v>
      </c>
      <c r="E23" s="4"/>
      <c r="F23" s="4"/>
      <c r="G23" s="4"/>
      <c r="H23" s="4"/>
      <c r="I23" s="4"/>
      <c r="J23" s="4"/>
      <c r="K23" s="4"/>
      <c r="L23" s="4"/>
      <c r="M23" s="4">
        <f t="shared" si="0"/>
        <v>3</v>
      </c>
      <c r="N23" s="4">
        <f t="shared" si="1"/>
        <v>1</v>
      </c>
      <c r="O23" s="4">
        <v>5</v>
      </c>
      <c r="P23" s="4">
        <v>3</v>
      </c>
      <c r="Q23" s="12"/>
      <c r="R23" s="12"/>
    </row>
    <row r="24" spans="2:18" ht="12.75">
      <c r="B24" s="1" t="s">
        <v>31</v>
      </c>
      <c r="C24" s="4">
        <v>8</v>
      </c>
      <c r="D24" s="4">
        <f>3+1</f>
        <v>4</v>
      </c>
      <c r="E24" s="4">
        <v>1</v>
      </c>
      <c r="F24" s="4">
        <v>0.5</v>
      </c>
      <c r="G24" s="4"/>
      <c r="H24" s="4"/>
      <c r="I24" s="4"/>
      <c r="J24" s="4"/>
      <c r="K24" s="4"/>
      <c r="L24" s="4"/>
      <c r="M24" s="4">
        <f t="shared" si="0"/>
        <v>9</v>
      </c>
      <c r="N24" s="4">
        <f t="shared" si="1"/>
        <v>4.5</v>
      </c>
      <c r="O24" s="4">
        <v>12</v>
      </c>
      <c r="P24" s="4">
        <v>6</v>
      </c>
      <c r="Q24" s="12"/>
      <c r="R24" s="12"/>
    </row>
    <row r="25" spans="2:18" ht="12.75">
      <c r="B25" s="1" t="s">
        <v>32</v>
      </c>
      <c r="C25" s="4">
        <v>2</v>
      </c>
      <c r="D25" s="4">
        <v>1</v>
      </c>
      <c r="E25" s="4"/>
      <c r="F25" s="4"/>
      <c r="G25" s="4"/>
      <c r="H25" s="4"/>
      <c r="I25" s="4"/>
      <c r="J25" s="4"/>
      <c r="K25" s="4"/>
      <c r="L25" s="4"/>
      <c r="M25" s="4">
        <f t="shared" si="0"/>
        <v>2</v>
      </c>
      <c r="N25" s="4">
        <f t="shared" si="1"/>
        <v>1</v>
      </c>
      <c r="O25" s="4">
        <v>2</v>
      </c>
      <c r="P25" s="4">
        <v>1</v>
      </c>
      <c r="Q25" s="12"/>
      <c r="R25" s="12"/>
    </row>
    <row r="26" spans="2:18" ht="12.75">
      <c r="B26" s="1" t="s">
        <v>33</v>
      </c>
      <c r="C26" s="4">
        <v>5</v>
      </c>
      <c r="D26" s="4">
        <v>3</v>
      </c>
      <c r="E26" s="4"/>
      <c r="F26" s="4"/>
      <c r="G26" s="4"/>
      <c r="H26" s="4"/>
      <c r="I26" s="4">
        <v>1</v>
      </c>
      <c r="J26" s="4">
        <v>1</v>
      </c>
      <c r="K26" s="4"/>
      <c r="L26" s="4"/>
      <c r="M26" s="4">
        <f t="shared" si="0"/>
        <v>6</v>
      </c>
      <c r="N26" s="4">
        <f t="shared" si="1"/>
        <v>4</v>
      </c>
      <c r="O26" s="4">
        <v>7</v>
      </c>
      <c r="P26" s="4">
        <v>5</v>
      </c>
      <c r="Q26" s="12"/>
      <c r="R26" s="12"/>
    </row>
    <row r="27" spans="2:18" ht="12.75">
      <c r="B27" s="1" t="s">
        <v>34</v>
      </c>
      <c r="C27" s="4">
        <v>6</v>
      </c>
      <c r="D27" s="4">
        <v>3.5</v>
      </c>
      <c r="E27" s="4"/>
      <c r="F27" s="4"/>
      <c r="G27" s="4"/>
      <c r="H27" s="4"/>
      <c r="I27" s="4"/>
      <c r="J27" s="4"/>
      <c r="K27" s="4"/>
      <c r="L27" s="4"/>
      <c r="M27" s="4">
        <f t="shared" si="0"/>
        <v>6</v>
      </c>
      <c r="N27" s="4">
        <f t="shared" si="1"/>
        <v>3.5</v>
      </c>
      <c r="O27" s="4">
        <v>7</v>
      </c>
      <c r="P27" s="4">
        <v>5</v>
      </c>
      <c r="Q27" s="12"/>
      <c r="R27" s="12"/>
    </row>
    <row r="28" spans="2:18" ht="12.75">
      <c r="B28" s="1" t="s">
        <v>35</v>
      </c>
      <c r="C28" s="4">
        <f>4</f>
        <v>4</v>
      </c>
      <c r="D28" s="4">
        <v>1</v>
      </c>
      <c r="E28" s="4"/>
      <c r="F28" s="4"/>
      <c r="G28" s="4"/>
      <c r="H28" s="4"/>
      <c r="I28" s="4"/>
      <c r="J28" s="4"/>
      <c r="K28" s="4"/>
      <c r="L28" s="4"/>
      <c r="M28" s="4">
        <f t="shared" si="0"/>
        <v>4</v>
      </c>
      <c r="N28" s="4">
        <f t="shared" si="1"/>
        <v>1</v>
      </c>
      <c r="O28" s="4">
        <v>4</v>
      </c>
      <c r="P28" s="4">
        <v>3</v>
      </c>
      <c r="Q28" s="12"/>
      <c r="R28" s="12"/>
    </row>
    <row r="29" spans="2:18" ht="12.75">
      <c r="B29" s="1" t="s">
        <v>36</v>
      </c>
      <c r="C29" s="4">
        <v>6</v>
      </c>
      <c r="D29" s="4">
        <v>2.5</v>
      </c>
      <c r="E29" s="4">
        <v>1</v>
      </c>
      <c r="F29" s="4">
        <v>0.5</v>
      </c>
      <c r="G29" s="4"/>
      <c r="H29" s="4"/>
      <c r="I29" s="4"/>
      <c r="J29" s="4"/>
      <c r="K29" s="4"/>
      <c r="L29" s="4"/>
      <c r="M29" s="4">
        <f t="shared" si="0"/>
        <v>7</v>
      </c>
      <c r="N29" s="4">
        <f t="shared" si="1"/>
        <v>3</v>
      </c>
      <c r="O29" s="4">
        <v>9</v>
      </c>
      <c r="P29" s="4">
        <v>5</v>
      </c>
      <c r="Q29" s="12"/>
      <c r="R29" s="12"/>
    </row>
    <row r="30" spans="2:18" ht="12.75">
      <c r="B30" s="1" t="s">
        <v>37</v>
      </c>
      <c r="C30" s="4">
        <v>4</v>
      </c>
      <c r="D30" s="4">
        <v>1</v>
      </c>
      <c r="E30" s="4">
        <v>1</v>
      </c>
      <c r="F30" s="4">
        <v>0.5</v>
      </c>
      <c r="G30" s="4"/>
      <c r="H30" s="4"/>
      <c r="I30" s="4">
        <v>1</v>
      </c>
      <c r="J30" s="4">
        <v>0.5</v>
      </c>
      <c r="K30" s="4"/>
      <c r="L30" s="4"/>
      <c r="M30" s="4">
        <f t="shared" si="0"/>
        <v>6</v>
      </c>
      <c r="N30" s="4">
        <f t="shared" si="1"/>
        <v>2</v>
      </c>
      <c r="O30" s="4">
        <v>6</v>
      </c>
      <c r="P30" s="4">
        <v>2</v>
      </c>
      <c r="Q30" s="12"/>
      <c r="R30" s="12"/>
    </row>
    <row r="31" spans="2:18" ht="12" customHeight="1">
      <c r="B31" s="1" t="s">
        <v>38</v>
      </c>
      <c r="C31" s="4">
        <v>4</v>
      </c>
      <c r="D31" s="4">
        <v>0.5</v>
      </c>
      <c r="E31" s="4"/>
      <c r="F31" s="4"/>
      <c r="G31" s="4"/>
      <c r="H31" s="4"/>
      <c r="I31" s="4"/>
      <c r="J31" s="4"/>
      <c r="K31" s="4"/>
      <c r="L31" s="4"/>
      <c r="M31" s="4">
        <f t="shared" si="0"/>
        <v>4</v>
      </c>
      <c r="N31" s="4">
        <f t="shared" si="1"/>
        <v>0.5</v>
      </c>
      <c r="O31" s="4">
        <v>4</v>
      </c>
      <c r="P31" s="4">
        <v>3</v>
      </c>
      <c r="Q31" s="12"/>
      <c r="R31" s="12"/>
    </row>
    <row r="32" spans="2:18" ht="10.5" customHeight="1">
      <c r="B32" s="1" t="s">
        <v>68</v>
      </c>
      <c r="C32" s="4">
        <v>1</v>
      </c>
      <c r="D32" s="4">
        <v>0.5</v>
      </c>
      <c r="E32" s="4">
        <v>1</v>
      </c>
      <c r="F32" s="4">
        <v>0.5</v>
      </c>
      <c r="G32" s="4"/>
      <c r="H32" s="4"/>
      <c r="I32" s="4"/>
      <c r="J32" s="4"/>
      <c r="K32" s="4"/>
      <c r="L32" s="4"/>
      <c r="M32" s="4">
        <f t="shared" si="0"/>
        <v>2</v>
      </c>
      <c r="N32" s="4">
        <f t="shared" si="1"/>
        <v>1</v>
      </c>
      <c r="O32" s="4">
        <v>2</v>
      </c>
      <c r="P32" s="4">
        <v>1</v>
      </c>
      <c r="Q32" s="12"/>
      <c r="R32" s="12"/>
    </row>
    <row r="33" spans="2:18" ht="12.75">
      <c r="B33" s="1" t="s">
        <v>39</v>
      </c>
      <c r="C33" s="4">
        <f>2+3</f>
        <v>5</v>
      </c>
      <c r="D33" s="4">
        <f>1+2.5</f>
        <v>3.5</v>
      </c>
      <c r="E33" s="4">
        <v>1</v>
      </c>
      <c r="F33" s="4">
        <v>0.5</v>
      </c>
      <c r="G33" s="4"/>
      <c r="H33" s="4"/>
      <c r="I33" s="4"/>
      <c r="J33" s="4"/>
      <c r="K33" s="4"/>
      <c r="L33" s="4"/>
      <c r="M33" s="4">
        <f t="shared" si="0"/>
        <v>6</v>
      </c>
      <c r="N33" s="4">
        <f t="shared" si="1"/>
        <v>4</v>
      </c>
      <c r="O33" s="4">
        <v>8</v>
      </c>
      <c r="P33" s="4">
        <v>6</v>
      </c>
      <c r="Q33" s="12"/>
      <c r="R33" s="12"/>
    </row>
    <row r="34" spans="2:18" ht="12.75">
      <c r="B34" s="1" t="s">
        <v>66</v>
      </c>
      <c r="C34" s="4">
        <v>0</v>
      </c>
      <c r="D34" s="4">
        <v>0</v>
      </c>
      <c r="E34" s="4">
        <f>1</f>
        <v>1</v>
      </c>
      <c r="F34" s="4">
        <v>0.5</v>
      </c>
      <c r="G34" s="4"/>
      <c r="H34" s="4"/>
      <c r="I34" s="4">
        <f>1</f>
        <v>1</v>
      </c>
      <c r="J34" s="4">
        <v>0.5</v>
      </c>
      <c r="K34" s="4"/>
      <c r="L34" s="4"/>
      <c r="M34" s="4">
        <f t="shared" si="0"/>
        <v>2</v>
      </c>
      <c r="N34" s="4">
        <f t="shared" si="1"/>
        <v>1</v>
      </c>
      <c r="O34" s="4">
        <v>2</v>
      </c>
      <c r="P34" s="4">
        <v>1</v>
      </c>
      <c r="Q34" s="12"/>
      <c r="R34" s="12"/>
    </row>
    <row r="35" spans="2:18" ht="12.75">
      <c r="B35" s="2" t="s">
        <v>11</v>
      </c>
      <c r="C35" s="5">
        <f aca="true" t="shared" si="2" ref="C35:J35">SUM(C6:C34)</f>
        <v>138</v>
      </c>
      <c r="D35" s="5">
        <f t="shared" si="2"/>
        <v>71.5</v>
      </c>
      <c r="E35" s="5">
        <f t="shared" si="2"/>
        <v>19</v>
      </c>
      <c r="F35" s="5">
        <f t="shared" si="2"/>
        <v>11</v>
      </c>
      <c r="G35" s="5">
        <f t="shared" si="2"/>
        <v>14</v>
      </c>
      <c r="H35" s="5">
        <f t="shared" si="2"/>
        <v>6.5</v>
      </c>
      <c r="I35" s="5">
        <f t="shared" si="2"/>
        <v>13</v>
      </c>
      <c r="J35" s="5">
        <f t="shared" si="2"/>
        <v>7.5</v>
      </c>
      <c r="K35" s="5"/>
      <c r="L35" s="5"/>
      <c r="M35" s="5">
        <f>SUM(M6:M34)</f>
        <v>184</v>
      </c>
      <c r="N35" s="5">
        <f>SUM(N6:N34)</f>
        <v>96.5</v>
      </c>
      <c r="O35" s="5">
        <f>SUM(O6:O34)</f>
        <v>210</v>
      </c>
      <c r="P35" s="5">
        <f>SUM(P6:P34)</f>
        <v>130</v>
      </c>
      <c r="Q35" s="13"/>
      <c r="R35" s="13"/>
    </row>
    <row r="36" spans="1:2" ht="12.75">
      <c r="A36" s="12"/>
      <c r="B36" s="14"/>
    </row>
    <row r="37" spans="1:2" ht="12.75">
      <c r="A37" s="12"/>
      <c r="B37" s="14"/>
    </row>
    <row r="38" spans="1:2" ht="12.75">
      <c r="A38" s="12"/>
      <c r="B38" s="14"/>
    </row>
    <row r="39" spans="1:2" ht="12.75">
      <c r="A39" s="12"/>
      <c r="B39" s="14"/>
    </row>
    <row r="40" ht="12.75">
      <c r="B40" t="s">
        <v>82</v>
      </c>
    </row>
    <row r="44" spans="2:14" ht="12.75">
      <c r="B44" t="s">
        <v>49</v>
      </c>
      <c r="N44" t="s">
        <v>63</v>
      </c>
    </row>
    <row r="46" spans="3:14" ht="12.75">
      <c r="C46" t="s">
        <v>58</v>
      </c>
      <c r="N46" t="s">
        <v>73</v>
      </c>
    </row>
    <row r="47" spans="3:14" ht="12.75">
      <c r="C47" t="s">
        <v>42</v>
      </c>
      <c r="N47" t="s">
        <v>74</v>
      </c>
    </row>
    <row r="48" spans="3:14" ht="12.75">
      <c r="C48" s="7" t="s">
        <v>48</v>
      </c>
      <c r="N48" t="s">
        <v>75</v>
      </c>
    </row>
    <row r="49" spans="3:14" ht="12.75">
      <c r="C49" t="s">
        <v>78</v>
      </c>
      <c r="N49" t="s">
        <v>76</v>
      </c>
    </row>
    <row r="50" spans="3:14" ht="12.75">
      <c r="C50" t="s">
        <v>55</v>
      </c>
      <c r="N50" t="s">
        <v>77</v>
      </c>
    </row>
    <row r="51" spans="3:17" ht="12.75">
      <c r="C51" t="s">
        <v>64</v>
      </c>
      <c r="N51" s="9"/>
      <c r="O51" s="9"/>
      <c r="P51" s="9"/>
      <c r="Q51" s="9"/>
    </row>
    <row r="52" spans="3:17" ht="12.75">
      <c r="C52" t="s">
        <v>43</v>
      </c>
      <c r="N52" s="9"/>
      <c r="O52" s="9"/>
      <c r="P52" s="9"/>
      <c r="Q52" s="9"/>
    </row>
    <row r="53" spans="3:17" ht="12.75">
      <c r="C53" t="s">
        <v>59</v>
      </c>
      <c r="N53" s="9"/>
      <c r="O53" s="9"/>
      <c r="P53" s="9"/>
      <c r="Q53" s="9"/>
    </row>
    <row r="54" spans="3:17" ht="12.75">
      <c r="C54" t="s">
        <v>60</v>
      </c>
      <c r="N54" s="9"/>
      <c r="O54" s="9"/>
      <c r="P54" s="9"/>
      <c r="Q54" s="9"/>
    </row>
    <row r="55" spans="3:17" ht="12.75">
      <c r="C55" t="s">
        <v>84</v>
      </c>
      <c r="N55" s="9"/>
      <c r="O55" s="9"/>
      <c r="P55" s="9"/>
      <c r="Q55" s="9"/>
    </row>
    <row r="56" spans="3:17" ht="12.75">
      <c r="C56" t="s">
        <v>47</v>
      </c>
      <c r="N56" s="9"/>
      <c r="O56" s="9"/>
      <c r="P56" s="9"/>
      <c r="Q56" s="9"/>
    </row>
    <row r="57" spans="14:17" ht="12.75">
      <c r="N57" s="9"/>
      <c r="O57" s="9"/>
      <c r="P57" s="9"/>
      <c r="Q57" s="9"/>
    </row>
    <row r="58" spans="14:17" ht="12.75">
      <c r="N58" s="9"/>
      <c r="O58" s="9"/>
      <c r="P58" s="9"/>
      <c r="Q58" s="9"/>
    </row>
    <row r="59" spans="2:3" ht="12.75">
      <c r="B59" t="s">
        <v>50</v>
      </c>
      <c r="C59" t="s">
        <v>71</v>
      </c>
    </row>
    <row r="60" spans="3:6" ht="12.75">
      <c r="C60" t="s">
        <v>43</v>
      </c>
      <c r="F60" t="s">
        <v>72</v>
      </c>
    </row>
    <row r="61" ht="12.75">
      <c r="C61" t="s">
        <v>44</v>
      </c>
    </row>
    <row r="62" ht="12.75">
      <c r="C62" t="s">
        <v>47</v>
      </c>
    </row>
    <row r="63" ht="12.75">
      <c r="C63" t="s">
        <v>45</v>
      </c>
    </row>
    <row r="64" ht="12.75">
      <c r="C64" s="7" t="s">
        <v>48</v>
      </c>
    </row>
    <row r="65" ht="12.75">
      <c r="C65" s="7"/>
    </row>
    <row r="66" ht="12.75">
      <c r="C66" s="7"/>
    </row>
    <row r="68" ht="12.75">
      <c r="B68" t="s">
        <v>51</v>
      </c>
    </row>
    <row r="69" spans="3:20" ht="12.75">
      <c r="C69" t="s">
        <v>45</v>
      </c>
      <c r="N69" s="9"/>
      <c r="O69" s="9"/>
      <c r="P69" s="9"/>
      <c r="Q69" s="9"/>
      <c r="R69" s="9"/>
      <c r="S69" s="9"/>
      <c r="T69" s="9"/>
    </row>
    <row r="70" spans="3:20" ht="12.75">
      <c r="C70" t="s">
        <v>46</v>
      </c>
      <c r="N70" s="9"/>
      <c r="O70" s="9"/>
      <c r="P70" s="9"/>
      <c r="Q70" s="9"/>
      <c r="R70" s="9"/>
      <c r="S70" s="9"/>
      <c r="T70" s="9"/>
    </row>
    <row r="71" spans="3:20" ht="12.75">
      <c r="C71" t="s">
        <v>56</v>
      </c>
      <c r="N71" s="9"/>
      <c r="O71" s="9"/>
      <c r="P71" s="9"/>
      <c r="Q71" s="9"/>
      <c r="R71" s="9"/>
      <c r="S71" s="9"/>
      <c r="T71" s="9"/>
    </row>
    <row r="72" spans="3:20" ht="12.75">
      <c r="C72" t="s">
        <v>47</v>
      </c>
      <c r="N72" s="9"/>
      <c r="O72" s="9"/>
      <c r="P72" s="9"/>
      <c r="Q72" s="9"/>
      <c r="R72" s="9"/>
      <c r="S72" s="9"/>
      <c r="T72" s="9"/>
    </row>
    <row r="73" spans="14:20" ht="12.75">
      <c r="N73" s="9"/>
      <c r="O73" s="9"/>
      <c r="P73" s="9"/>
      <c r="Q73" s="9"/>
      <c r="R73" s="9"/>
      <c r="S73" s="9"/>
      <c r="T73" s="9"/>
    </row>
    <row r="74" spans="14:20" ht="12.75">
      <c r="N74" s="9"/>
      <c r="O74" s="9"/>
      <c r="P74" s="9"/>
      <c r="Q74" s="9"/>
      <c r="R74" s="9"/>
      <c r="S74" s="9"/>
      <c r="T74" s="9"/>
    </row>
    <row r="75" spans="14:20" ht="12.75">
      <c r="N75" s="9"/>
      <c r="O75" s="9"/>
      <c r="P75" s="9"/>
      <c r="Q75" s="9"/>
      <c r="R75" s="9"/>
      <c r="S75" s="9"/>
      <c r="T75" s="9"/>
    </row>
    <row r="76" spans="2:20" ht="12.75">
      <c r="B76" t="s">
        <v>52</v>
      </c>
      <c r="N76" s="9"/>
      <c r="O76" s="9"/>
      <c r="P76" s="9"/>
      <c r="Q76" s="9"/>
      <c r="R76" s="9"/>
      <c r="S76" s="9"/>
      <c r="T76" s="9"/>
    </row>
    <row r="77" ht="12.75">
      <c r="C77" t="s">
        <v>10</v>
      </c>
    </row>
    <row r="78" ht="12.75">
      <c r="C78" t="s">
        <v>47</v>
      </c>
    </row>
    <row r="79" ht="12.75">
      <c r="C79" t="s">
        <v>61</v>
      </c>
    </row>
    <row r="81" ht="12.75">
      <c r="B81" t="s">
        <v>53</v>
      </c>
    </row>
    <row r="82" ht="12.75">
      <c r="C82" t="s">
        <v>54</v>
      </c>
    </row>
    <row r="84" spans="2:18" ht="12.75">
      <c r="B84" t="s">
        <v>83</v>
      </c>
      <c r="R84" t="s">
        <v>14</v>
      </c>
    </row>
    <row r="85" spans="2:18" ht="12.75">
      <c r="B85" t="s">
        <v>57</v>
      </c>
      <c r="R85" t="s">
        <v>62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2014-11-05T10:47:33Z</cp:lastPrinted>
  <dcterms:created xsi:type="dcterms:W3CDTF">1996-10-14T23:33:28Z</dcterms:created>
  <dcterms:modified xsi:type="dcterms:W3CDTF">2018-05-16T06:37:32Z</dcterms:modified>
  <cp:category/>
  <cp:version/>
  <cp:contentType/>
  <cp:contentStatus/>
</cp:coreProperties>
</file>